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105" windowHeight="12510" activeTab="0"/>
  </bookViews>
  <sheets>
    <sheet name="Initial Abatement" sheetId="1" r:id="rId1"/>
  </sheets>
  <definedNames>
    <definedName name="_xlnm.Print_Titles" localSheetId="0">'Initial Abatement'!$A:$K,'Initial Abatement'!$1:$8</definedName>
  </definedNames>
  <calcPr fullCalcOnLoad="1"/>
</workbook>
</file>

<file path=xl/sharedStrings.xml><?xml version="1.0" encoding="utf-8"?>
<sst xmlns="http://schemas.openxmlformats.org/spreadsheetml/2006/main" count="201" uniqueCount="106">
  <si>
    <t>Cabinet Approval</t>
  </si>
  <si>
    <t>Branch Manager:</t>
  </si>
  <si>
    <t>Staff:</t>
  </si>
  <si>
    <t>Amount Recommended:</t>
  </si>
  <si>
    <t>Claim #:</t>
  </si>
  <si>
    <t>Total Amount Paid:</t>
  </si>
  <si>
    <t>Vendor #:</t>
  </si>
  <si>
    <t>Total Amount Obligated:</t>
  </si>
  <si>
    <t>Account #:</t>
  </si>
  <si>
    <t>State Finanical Responsibility</t>
  </si>
  <si>
    <t>File #:</t>
  </si>
  <si>
    <t>FOR STAFF USE ONLY</t>
  </si>
  <si>
    <t>Certified Company Rep. Signature    Certified Co. #</t>
  </si>
  <si>
    <t>Title of Applicant/Authorized Representative</t>
  </si>
  <si>
    <t>(22)</t>
  </si>
  <si>
    <t>(20)</t>
  </si>
  <si>
    <t>Certified Contractor Signature                        CC #</t>
  </si>
  <si>
    <t>Applicant Signature                                     Date</t>
  </si>
  <si>
    <t>(21)</t>
  </si>
  <si>
    <t>(19)</t>
  </si>
  <si>
    <t>the person certified under  401 KAR 42:314 and 42:316 and my (our) certification is in good standing.</t>
  </si>
  <si>
    <t>the owner or operator, I am authorized by the owner or operator as an agent to make this certification, or I am</t>
  </si>
  <si>
    <t>are necessary and were actually incurred in the performance of corrective action. I further certify that, if not</t>
  </si>
  <si>
    <t>the information, I certify that the submitted information is true, accurate and complete.  I certify that all costs</t>
  </si>
  <si>
    <t>attached documents, and that based on my inquiry of those individuals immediately responsible for obtaining</t>
  </si>
  <si>
    <t>supervision, that I have personally examined and am familiar with the information submitted in this and all</t>
  </si>
  <si>
    <t>I certify under penalty of law that this documents and all attachments were prepared under my direction or</t>
  </si>
  <si>
    <t>Name of Contact Person                                                                                                                 Telephone Number</t>
  </si>
  <si>
    <t xml:space="preserve">(18) </t>
  </si>
  <si>
    <t>City                                                                                                     State                                                      Zip</t>
  </si>
  <si>
    <t>(17)</t>
  </si>
  <si>
    <t>Mailing Address</t>
  </si>
  <si>
    <t xml:space="preserve">(16) </t>
  </si>
  <si>
    <t>Name of Owner/Operator</t>
  </si>
  <si>
    <t xml:space="preserve">(15) </t>
  </si>
  <si>
    <t>WORK COMPLETION FORM</t>
  </si>
  <si>
    <t xml:space="preserve">ENTRY LEVEL </t>
  </si>
  <si>
    <t>TOTAL</t>
  </si>
  <si>
    <t>=</t>
  </si>
  <si>
    <t>x</t>
  </si>
  <si>
    <t>Other Reporting</t>
  </si>
  <si>
    <t>Dual Phase Report</t>
  </si>
  <si>
    <t>Free Product Recovery</t>
  </si>
  <si>
    <t>Initial Abatement</t>
  </si>
  <si>
    <t>(14) Reporting</t>
  </si>
  <si>
    <t>(for lab analysis directed by the cabinet not listed above, must submit actual invoice)</t>
  </si>
  <si>
    <t>+</t>
  </si>
  <si>
    <t>Other</t>
  </si>
  <si>
    <t>Ph</t>
  </si>
  <si>
    <t>Paint Filter Test</t>
  </si>
  <si>
    <t>Ignitability</t>
  </si>
  <si>
    <t>Pesticides and Herbicides</t>
  </si>
  <si>
    <t>Acid/base/neutrals</t>
  </si>
  <si>
    <t>Volatiles</t>
  </si>
  <si>
    <t>Metals</t>
  </si>
  <si>
    <t>Sludge and Cleaning Liquid Samples</t>
  </si>
  <si>
    <t>Lead</t>
  </si>
  <si>
    <t>PAH</t>
  </si>
  <si>
    <t>MTBE (drinking water only)</t>
  </si>
  <si>
    <t>BTEX (MTBE included)</t>
  </si>
  <si>
    <t xml:space="preserve">(13) Laboratory Analysis </t>
  </si>
  <si>
    <t>(round trip)</t>
  </si>
  <si>
    <t>Personnel oversight</t>
  </si>
  <si>
    <t>miles</t>
  </si>
  <si>
    <t>minimum</t>
  </si>
  <si>
    <t>Equipment Mob/demob</t>
  </si>
  <si>
    <t>days</t>
  </si>
  <si>
    <t>over 24 hours</t>
  </si>
  <si>
    <t>day</t>
  </si>
  <si>
    <t>up to 24 hours (1 day)</t>
  </si>
  <si>
    <t>(12) DPE Event (Dual Phase Extraction)</t>
  </si>
  <si>
    <t>well</t>
  </si>
  <si>
    <r>
      <t xml:space="preserve">(11) Free Product Recovery </t>
    </r>
    <r>
      <rPr>
        <sz val="10"/>
        <rFont val="Arial"/>
        <family val="2"/>
      </rPr>
      <t>(by hand bailing)</t>
    </r>
  </si>
  <si>
    <t>(10) Surveying, per Recovery Well</t>
  </si>
  <si>
    <t>feet</t>
  </si>
  <si>
    <t>additional</t>
  </si>
  <si>
    <t>wells</t>
  </si>
  <si>
    <t>(9) Installation of Recovery Well</t>
  </si>
  <si>
    <t>cost of drum</t>
  </si>
  <si>
    <t>drums</t>
  </si>
  <si>
    <t>cost</t>
  </si>
  <si>
    <t>actual cost</t>
  </si>
  <si>
    <t>(8) Disposal of Drummed Waste or Purged Water.</t>
  </si>
  <si>
    <t>(7) Transportation of Drummed Waste or Purged Water.</t>
  </si>
  <si>
    <t xml:space="preserve">x </t>
  </si>
  <si>
    <t>gallons</t>
  </si>
  <si>
    <t>max allowed</t>
  </si>
  <si>
    <t>(6) Disposal of Pit Water or Groundwater in Wastewater Treatment Plant or Recycling Facility.</t>
  </si>
  <si>
    <t xml:space="preserve">minimum </t>
  </si>
  <si>
    <t xml:space="preserve">gallons </t>
  </si>
  <si>
    <t>(5) Pumping and Transportation of Pit Water or Groundwater from an Open Pit.</t>
  </si>
  <si>
    <t>Mobilization of equipment</t>
  </si>
  <si>
    <t>(4) Pumping, Treatment and Discharge of Contaminated Water from a Mobile Unit.</t>
  </si>
  <si>
    <t>Tools of the Trade</t>
  </si>
  <si>
    <t>day(s)</t>
  </si>
  <si>
    <t>Field Equipment</t>
  </si>
  <si>
    <t xml:space="preserve">(3) Field Equipment. </t>
  </si>
  <si>
    <t>(2) Per Diem.</t>
  </si>
  <si>
    <t>The one way mileage from the contractors office to the facility is _______ miles.</t>
  </si>
  <si>
    <t>additional mileage</t>
  </si>
  <si>
    <t>(1) Mobilization and Demobilization of Personnel to the Regulated Facility.</t>
  </si>
  <si>
    <t>INITIAL ABATEMENT &amp; FREE PRODUCT RECOVERY</t>
  </si>
  <si>
    <t>REIMBURSEMENT WORKSHEET</t>
  </si>
  <si>
    <t>Claim Reviewer Signature</t>
  </si>
  <si>
    <t>AI #</t>
  </si>
  <si>
    <t>USTB Reviewer Signature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</si>
</sst>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1.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7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7" fontId="0" fillId="0" borderId="5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7" fontId="2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7" fontId="3" fillId="0" borderId="0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7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7" fontId="1" fillId="0" borderId="6" xfId="0" applyNumberFormat="1" applyFont="1" applyBorder="1" applyAlignment="1">
      <alignment horizontal="center"/>
    </xf>
    <xf numFmtId="7" fontId="1" fillId="0" borderId="7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7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7" fontId="1" fillId="0" borderId="4" xfId="0" applyNumberFormat="1" applyFont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7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3" xfId="0" applyBorder="1" applyAlignment="1">
      <alignment horizontal="center"/>
    </xf>
    <xf numFmtId="7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7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7" fontId="0" fillId="0" borderId="0" xfId="0" applyNumberFormat="1" applyFill="1" applyBorder="1" applyAlignment="1">
      <alignment horizontal="right"/>
    </xf>
    <xf numFmtId="7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Font="1" applyBorder="1" applyAlignment="1">
      <alignment/>
    </xf>
    <xf numFmtId="7" fontId="0" fillId="0" borderId="0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7" fontId="1" fillId="0" borderId="4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7" fontId="1" fillId="2" borderId="9" xfId="0" applyNumberFormat="1" applyFont="1" applyFill="1" applyBorder="1" applyAlignment="1">
      <alignment/>
    </xf>
    <xf numFmtId="7" fontId="1" fillId="2" borderId="10" xfId="0" applyNumberFormat="1" applyFont="1" applyFill="1" applyBorder="1" applyAlignment="1">
      <alignment/>
    </xf>
    <xf numFmtId="7" fontId="1" fillId="0" borderId="1" xfId="0" applyNumberFormat="1" applyFont="1" applyBorder="1" applyAlignment="1" applyProtection="1">
      <alignment/>
      <protection/>
    </xf>
    <xf numFmtId="7" fontId="1" fillId="0" borderId="2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7" fontId="1" fillId="0" borderId="4" xfId="0" applyNumberFormat="1" applyFont="1" applyBorder="1" applyAlignment="1" applyProtection="1">
      <alignment/>
      <protection/>
    </xf>
    <xf numFmtId="7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7" fontId="0" fillId="0" borderId="0" xfId="0" applyNumberFormat="1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9" xfId="0" applyFont="1" applyFill="1" applyBorder="1" applyAlignment="1">
      <alignment/>
    </xf>
    <xf numFmtId="8" fontId="0" fillId="0" borderId="0" xfId="0" applyNumberFormat="1" applyBorder="1" applyAlignment="1">
      <alignment/>
    </xf>
    <xf numFmtId="37" fontId="0" fillId="0" borderId="2" xfId="0" applyNumberForma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7" fontId="0" fillId="0" borderId="2" xfId="0" applyNumberFormat="1" applyBorder="1" applyAlignment="1">
      <alignment horizontal="right"/>
    </xf>
    <xf numFmtId="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7" fontId="0" fillId="0" borderId="10" xfId="0" applyNumberFormat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37" fontId="0" fillId="0" borderId="0" xfId="0" applyNumberFormat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0" fontId="9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5" fillId="0" borderId="4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1" fontId="5" fillId="0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6" xfId="0" applyNumberFormat="1" applyFont="1" applyBorder="1" applyAlignment="1">
      <alignment horizontal="left"/>
    </xf>
    <xf numFmtId="0" fontId="0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7" fontId="2" fillId="0" borderId="7" xfId="0" applyNumberFormat="1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7" fontId="0" fillId="0" borderId="2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2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K1" sqref="K1"/>
    </sheetView>
  </sheetViews>
  <sheetFormatPr defaultColWidth="9.140625" defaultRowHeight="12.75"/>
  <cols>
    <col min="1" max="1" width="19.00390625" style="0" customWidth="1"/>
    <col min="2" max="2" width="10.7109375" style="0" customWidth="1"/>
    <col min="3" max="3" width="7.00390625" style="0" customWidth="1"/>
    <col min="4" max="4" width="2.00390625" style="0" customWidth="1"/>
    <col min="5" max="5" width="9.7109375" style="1" customWidth="1"/>
    <col min="6" max="6" width="2.7109375" style="2" customWidth="1"/>
    <col min="7" max="7" width="11.7109375" style="1" customWidth="1"/>
    <col min="8" max="8" width="8.140625" style="0" customWidth="1"/>
    <col min="9" max="9" width="1.8515625" style="0" customWidth="1"/>
    <col min="10" max="10" width="12.28125" style="0" customWidth="1"/>
    <col min="11" max="11" width="17.00390625" style="0" customWidth="1"/>
  </cols>
  <sheetData>
    <row r="1" spans="1:11" ht="15.75">
      <c r="A1" s="165" t="s">
        <v>105</v>
      </c>
      <c r="B1" s="166"/>
      <c r="C1" s="147"/>
      <c r="D1" s="146"/>
      <c r="E1" s="146"/>
      <c r="F1" s="146"/>
      <c r="G1" s="146"/>
      <c r="H1" s="26"/>
      <c r="I1" s="178" t="s">
        <v>104</v>
      </c>
      <c r="J1" s="179"/>
      <c r="K1" s="145"/>
    </row>
    <row r="2" spans="1:11" ht="15.75">
      <c r="A2" s="12"/>
      <c r="B2" s="9"/>
      <c r="C2" s="9"/>
      <c r="D2" s="11"/>
      <c r="E2" s="9"/>
      <c r="F2" s="11"/>
      <c r="G2" s="9"/>
      <c r="H2" s="9"/>
      <c r="I2" s="144"/>
      <c r="J2" s="144"/>
      <c r="K2" s="143"/>
    </row>
    <row r="3" spans="1:11" ht="15.75">
      <c r="A3" s="169" t="s">
        <v>103</v>
      </c>
      <c r="B3" s="170"/>
      <c r="C3" s="140"/>
      <c r="D3" s="6"/>
      <c r="E3" s="6"/>
      <c r="F3" s="6"/>
      <c r="G3" s="6"/>
      <c r="H3" s="9"/>
      <c r="I3" s="167"/>
      <c r="J3" s="168"/>
      <c r="K3" s="143"/>
    </row>
    <row r="4" spans="1:11" ht="15.75">
      <c r="A4" s="142"/>
      <c r="B4" s="141"/>
      <c r="C4" s="140"/>
      <c r="D4" s="6"/>
      <c r="E4" s="6"/>
      <c r="F4" s="6"/>
      <c r="G4" s="6"/>
      <c r="H4" s="4"/>
      <c r="I4" s="139"/>
      <c r="J4" s="31"/>
      <c r="K4" s="138"/>
    </row>
    <row r="5" spans="1:11" ht="15.75">
      <c r="A5" s="174" t="s">
        <v>102</v>
      </c>
      <c r="B5" s="175"/>
      <c r="C5" s="175"/>
      <c r="D5" s="175"/>
      <c r="E5" s="175"/>
      <c r="F5" s="175"/>
      <c r="G5" s="175"/>
      <c r="H5" s="175"/>
      <c r="I5" s="176"/>
      <c r="J5" s="175"/>
      <c r="K5" s="177"/>
    </row>
    <row r="6" spans="1:11" ht="12.75">
      <c r="A6" s="12"/>
      <c r="B6" s="9"/>
      <c r="C6" s="9"/>
      <c r="D6" s="9"/>
      <c r="E6" s="10"/>
      <c r="F6" s="11"/>
      <c r="G6" s="10"/>
      <c r="H6" s="9"/>
      <c r="I6" s="9"/>
      <c r="J6" s="9"/>
      <c r="K6" s="8"/>
    </row>
    <row r="7" spans="1:12" ht="15">
      <c r="A7" s="171" t="s">
        <v>101</v>
      </c>
      <c r="B7" s="172"/>
      <c r="C7" s="172"/>
      <c r="D7" s="172"/>
      <c r="E7" s="172"/>
      <c r="F7" s="172"/>
      <c r="G7" s="172"/>
      <c r="H7" s="172"/>
      <c r="I7" s="172"/>
      <c r="J7" s="172"/>
      <c r="K7" s="173"/>
      <c r="L7" s="137"/>
    </row>
    <row r="8" spans="1:11" s="123" customFormat="1" ht="12">
      <c r="A8" s="127"/>
      <c r="B8" s="125"/>
      <c r="C8" s="125"/>
      <c r="D8" s="125"/>
      <c r="E8" s="126"/>
      <c r="F8" s="125"/>
      <c r="G8" s="126"/>
      <c r="H8" s="125"/>
      <c r="I8" s="125"/>
      <c r="J8" s="125"/>
      <c r="K8" s="124"/>
    </row>
    <row r="9" spans="1:12" s="123" customFormat="1" ht="12.75">
      <c r="A9" s="56" t="s">
        <v>100</v>
      </c>
      <c r="B9" s="121"/>
      <c r="C9" s="121"/>
      <c r="D9" s="121"/>
      <c r="E9" s="121"/>
      <c r="F9" s="121"/>
      <c r="G9" s="121"/>
      <c r="H9" s="121"/>
      <c r="I9" s="121"/>
      <c r="J9" s="121"/>
      <c r="K9" s="103"/>
      <c r="L9"/>
    </row>
    <row r="10" spans="1:12" s="134" customFormat="1" ht="6.75" customHeight="1">
      <c r="A10" s="51"/>
      <c r="B10" s="63"/>
      <c r="C10" s="63"/>
      <c r="D10" s="63"/>
      <c r="E10" s="63"/>
      <c r="F10" s="63"/>
      <c r="G10" s="63"/>
      <c r="H10" s="63"/>
      <c r="I10" s="63"/>
      <c r="J10" s="63"/>
      <c r="K10" s="136"/>
      <c r="L10" s="135"/>
    </row>
    <row r="11" spans="1:11" s="123" customFormat="1" ht="12.75">
      <c r="A11" s="12"/>
      <c r="B11" s="78"/>
      <c r="C11" s="9" t="s">
        <v>63</v>
      </c>
      <c r="D11" s="11" t="s">
        <v>39</v>
      </c>
      <c r="E11" s="10">
        <v>1.8</v>
      </c>
      <c r="F11" s="11" t="s">
        <v>38</v>
      </c>
      <c r="G11" s="76">
        <f>SUM(B11*E11)</f>
        <v>0</v>
      </c>
      <c r="H11" s="75" t="s">
        <v>62</v>
      </c>
      <c r="I11" s="75"/>
      <c r="J11" s="75"/>
      <c r="K11" s="43"/>
    </row>
    <row r="12" spans="1:11" s="123" customFormat="1" ht="12.75">
      <c r="A12" s="74"/>
      <c r="B12" s="11" t="s">
        <v>61</v>
      </c>
      <c r="C12" s="11"/>
      <c r="D12" s="11"/>
      <c r="E12" s="10"/>
      <c r="F12" s="11"/>
      <c r="G12" s="10"/>
      <c r="H12" s="9"/>
      <c r="I12" s="9"/>
      <c r="J12" s="9"/>
      <c r="K12" s="8"/>
    </row>
    <row r="13" spans="1:11" s="123" customFormat="1" ht="12.75">
      <c r="A13" s="12"/>
      <c r="B13" s="11">
        <v>30</v>
      </c>
      <c r="C13" s="11" t="s">
        <v>63</v>
      </c>
      <c r="D13" s="11" t="s">
        <v>39</v>
      </c>
      <c r="E13" s="105"/>
      <c r="F13" s="11" t="s">
        <v>38</v>
      </c>
      <c r="G13" s="10">
        <f>SUM(B13*1.75*E13)</f>
        <v>0</v>
      </c>
      <c r="H13" s="132" t="s">
        <v>99</v>
      </c>
      <c r="I13" s="9"/>
      <c r="J13" s="9"/>
      <c r="K13" s="43">
        <f>SUM(G11+G13)</f>
        <v>0</v>
      </c>
    </row>
    <row r="14" spans="1:11" s="123" customFormat="1" ht="12.75">
      <c r="A14" s="12"/>
      <c r="B14" s="11"/>
      <c r="C14" s="11"/>
      <c r="D14" s="11"/>
      <c r="E14" s="133"/>
      <c r="F14" s="11"/>
      <c r="G14" s="10"/>
      <c r="H14" s="132"/>
      <c r="I14" s="9"/>
      <c r="J14" s="9"/>
      <c r="K14" s="43"/>
    </row>
    <row r="15" spans="1:11" s="123" customFormat="1" ht="12.75">
      <c r="A15" s="149" t="s">
        <v>98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89"/>
    </row>
    <row r="16" spans="1:11" s="123" customFormat="1" ht="6.75" customHeight="1">
      <c r="A16" s="127"/>
      <c r="B16" s="125"/>
      <c r="C16" s="125"/>
      <c r="D16" s="125"/>
      <c r="E16" s="126"/>
      <c r="F16" s="125"/>
      <c r="G16" s="126"/>
      <c r="H16" s="125"/>
      <c r="I16" s="125"/>
      <c r="J16" s="125"/>
      <c r="K16" s="124"/>
    </row>
    <row r="17" spans="1:12" s="123" customFormat="1" ht="12.75" customHeight="1">
      <c r="A17" s="108" t="s">
        <v>97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6"/>
      <c r="L17"/>
    </row>
    <row r="18" spans="1:12" s="123" customFormat="1" ht="6.75" customHeight="1">
      <c r="A18" s="131"/>
      <c r="B18" s="129"/>
      <c r="C18" s="129"/>
      <c r="D18" s="130"/>
      <c r="E18" s="129"/>
      <c r="F18" s="130"/>
      <c r="G18" s="129"/>
      <c r="H18" s="129"/>
      <c r="I18" s="129"/>
      <c r="J18" s="129"/>
      <c r="K18" s="128"/>
      <c r="L18"/>
    </row>
    <row r="19" spans="1:12" s="123" customFormat="1" ht="12.75">
      <c r="A19" s="118"/>
      <c r="B19" s="46"/>
      <c r="C19" s="9" t="s">
        <v>66</v>
      </c>
      <c r="D19" s="11" t="s">
        <v>39</v>
      </c>
      <c r="E19" s="10">
        <v>110</v>
      </c>
      <c r="F19" s="11" t="s">
        <v>38</v>
      </c>
      <c r="G19" s="76">
        <f>SUM(B19*E19)</f>
        <v>0</v>
      </c>
      <c r="H19" s="9"/>
      <c r="I19" s="9"/>
      <c r="J19" s="9"/>
      <c r="K19" s="43">
        <f>SUM(G19)</f>
        <v>0</v>
      </c>
      <c r="L19"/>
    </row>
    <row r="20" spans="1:11" s="123" customFormat="1" ht="6.75" customHeight="1">
      <c r="A20" s="127"/>
      <c r="B20" s="125"/>
      <c r="C20" s="125"/>
      <c r="D20" s="125"/>
      <c r="E20" s="126"/>
      <c r="F20" s="125"/>
      <c r="G20" s="126"/>
      <c r="H20" s="125"/>
      <c r="I20" s="125"/>
      <c r="J20" s="125"/>
      <c r="K20" s="124"/>
    </row>
    <row r="21" spans="1:11" ht="12.75">
      <c r="A21" s="56" t="s">
        <v>96</v>
      </c>
      <c r="B21" s="120"/>
      <c r="C21" s="120"/>
      <c r="D21" s="122"/>
      <c r="E21" s="120"/>
      <c r="F21" s="122"/>
      <c r="G21" s="121"/>
      <c r="H21" s="120"/>
      <c r="I21" s="120"/>
      <c r="J21" s="120"/>
      <c r="K21" s="83"/>
    </row>
    <row r="22" spans="1:11" ht="6.75" customHeight="1">
      <c r="A22" s="118"/>
      <c r="B22" s="9"/>
      <c r="C22" s="9"/>
      <c r="D22" s="11"/>
      <c r="E22" s="9"/>
      <c r="F22" s="11"/>
      <c r="G22" s="41"/>
      <c r="H22" s="9"/>
      <c r="I22" s="9"/>
      <c r="J22" s="9"/>
      <c r="K22" s="43"/>
    </row>
    <row r="23" spans="1:11" ht="12.75">
      <c r="A23" s="119"/>
      <c r="B23" s="46"/>
      <c r="C23" s="9" t="s">
        <v>94</v>
      </c>
      <c r="D23" s="11" t="s">
        <v>39</v>
      </c>
      <c r="E23" s="10">
        <v>150</v>
      </c>
      <c r="F23" s="11" t="s">
        <v>38</v>
      </c>
      <c r="G23" s="76">
        <f>SUM(B23*E23)</f>
        <v>0</v>
      </c>
      <c r="H23" s="9" t="s">
        <v>95</v>
      </c>
      <c r="I23" s="9"/>
      <c r="J23" s="9"/>
      <c r="K23" s="43"/>
    </row>
    <row r="24" spans="1:11" ht="12.75">
      <c r="A24" s="119"/>
      <c r="B24" s="46"/>
      <c r="C24" s="9" t="s">
        <v>94</v>
      </c>
      <c r="D24" s="11" t="s">
        <v>39</v>
      </c>
      <c r="E24" s="10">
        <v>50</v>
      </c>
      <c r="F24" s="11" t="s">
        <v>38</v>
      </c>
      <c r="G24" s="76">
        <f>SUM(B24*E24)</f>
        <v>0</v>
      </c>
      <c r="H24" s="9" t="s">
        <v>93</v>
      </c>
      <c r="I24" s="9"/>
      <c r="J24" s="9"/>
      <c r="K24" s="43">
        <f>SUM(G23:G24)</f>
        <v>0</v>
      </c>
    </row>
    <row r="25" spans="1:11" ht="6.75" customHeight="1">
      <c r="A25" s="118"/>
      <c r="B25" s="9"/>
      <c r="C25" s="9"/>
      <c r="D25" s="11"/>
      <c r="E25" s="9"/>
      <c r="F25" s="11"/>
      <c r="G25" s="41"/>
      <c r="H25" s="9"/>
      <c r="I25" s="9"/>
      <c r="J25" s="9"/>
      <c r="K25" s="43"/>
    </row>
    <row r="26" spans="1:11" ht="12.75">
      <c r="A26" s="56" t="s">
        <v>92</v>
      </c>
      <c r="B26" s="53"/>
      <c r="C26" s="53"/>
      <c r="D26" s="55"/>
      <c r="E26" s="54"/>
      <c r="F26" s="55"/>
      <c r="G26" s="54"/>
      <c r="H26" s="53"/>
      <c r="I26" s="53"/>
      <c r="J26" s="53"/>
      <c r="K26" s="52"/>
    </row>
    <row r="27" spans="1:11" s="45" customFormat="1" ht="6" customHeight="1">
      <c r="A27" s="117"/>
      <c r="D27" s="50"/>
      <c r="E27" s="44"/>
      <c r="F27" s="50"/>
      <c r="G27" s="44"/>
      <c r="K27" s="49"/>
    </row>
    <row r="28" spans="1:11" ht="12.75">
      <c r="A28" s="12"/>
      <c r="B28" s="46"/>
      <c r="C28" s="9" t="s">
        <v>85</v>
      </c>
      <c r="D28" s="11" t="s">
        <v>39</v>
      </c>
      <c r="E28" s="10">
        <v>0.45</v>
      </c>
      <c r="F28" s="11" t="s">
        <v>38</v>
      </c>
      <c r="G28" s="10">
        <f>SUM(B28*E28)</f>
        <v>0</v>
      </c>
      <c r="H28" s="9"/>
      <c r="I28" s="9"/>
      <c r="J28" s="9"/>
      <c r="K28" s="43"/>
    </row>
    <row r="29" spans="1:11" ht="12.75">
      <c r="A29" s="12"/>
      <c r="B29" s="46"/>
      <c r="C29" s="9" t="s">
        <v>63</v>
      </c>
      <c r="D29" s="11" t="s">
        <v>39</v>
      </c>
      <c r="E29" s="10">
        <v>4</v>
      </c>
      <c r="F29" s="11" t="s">
        <v>38</v>
      </c>
      <c r="G29" s="10">
        <f>SUM(B29*E29)</f>
        <v>0</v>
      </c>
      <c r="H29" s="9" t="s">
        <v>91</v>
      </c>
      <c r="I29" s="9"/>
      <c r="J29" s="9"/>
      <c r="K29" s="8"/>
    </row>
    <row r="30" spans="1:11" ht="12.75">
      <c r="A30" s="12"/>
      <c r="B30" s="11" t="s">
        <v>61</v>
      </c>
      <c r="C30" s="11"/>
      <c r="D30" s="11"/>
      <c r="E30" s="10"/>
      <c r="F30" s="48" t="s">
        <v>64</v>
      </c>
      <c r="G30" s="10">
        <v>400</v>
      </c>
      <c r="H30" s="9"/>
      <c r="I30" s="9"/>
      <c r="J30" s="77"/>
      <c r="K30" s="43">
        <f>SUM(IF(B29&gt;0,(IF(G30&gt;G29,G30,G29)+G28)))</f>
        <v>0</v>
      </c>
    </row>
    <row r="31" spans="1:11" ht="5.25" customHeight="1">
      <c r="A31" s="12"/>
      <c r="B31" s="9"/>
      <c r="C31" s="9"/>
      <c r="D31" s="11"/>
      <c r="E31" s="10"/>
      <c r="F31" s="11"/>
      <c r="G31" s="10"/>
      <c r="H31" s="9"/>
      <c r="I31" s="9"/>
      <c r="J31" s="9"/>
      <c r="K31" s="8"/>
    </row>
    <row r="32" spans="1:11" s="9" customFormat="1" ht="12.75">
      <c r="A32" s="72" t="s">
        <v>90</v>
      </c>
      <c r="B32" s="71"/>
      <c r="C32" s="71"/>
      <c r="D32" s="71"/>
      <c r="E32" s="71"/>
      <c r="F32" s="71"/>
      <c r="G32" s="71"/>
      <c r="H32" s="71"/>
      <c r="I32" s="71"/>
      <c r="J32" s="71"/>
      <c r="K32" s="70"/>
    </row>
    <row r="33" spans="1:11" s="45" customFormat="1" ht="6.75" customHeight="1">
      <c r="A33" s="51"/>
      <c r="E33" s="44"/>
      <c r="F33" s="50"/>
      <c r="G33" s="44"/>
      <c r="K33" s="49"/>
    </row>
    <row r="34" spans="1:11" s="9" customFormat="1" ht="12.75">
      <c r="A34" s="48"/>
      <c r="B34" s="78"/>
      <c r="C34" s="47" t="s">
        <v>89</v>
      </c>
      <c r="D34" s="9" t="s">
        <v>39</v>
      </c>
      <c r="E34" s="10">
        <v>0.25</v>
      </c>
      <c r="F34" s="11" t="s">
        <v>38</v>
      </c>
      <c r="G34" s="10">
        <f>SUM(B34*E34)</f>
        <v>0</v>
      </c>
      <c r="K34" s="8"/>
    </row>
    <row r="35" spans="1:11" s="9" customFormat="1" ht="12.75">
      <c r="A35" s="12"/>
      <c r="E35" s="10"/>
      <c r="F35" s="116" t="s">
        <v>88</v>
      </c>
      <c r="G35" s="10">
        <v>600</v>
      </c>
      <c r="K35" s="81">
        <f>SUM(IF(B34&gt;0,IF(G35&gt;G34,G35,G34)))</f>
        <v>0</v>
      </c>
    </row>
    <row r="36" spans="1:11" s="9" customFormat="1" ht="5.25" customHeight="1">
      <c r="A36" s="12"/>
      <c r="E36" s="10"/>
      <c r="F36" s="11"/>
      <c r="G36" s="10"/>
      <c r="K36" s="8"/>
    </row>
    <row r="37" spans="1:11" ht="12.75">
      <c r="A37" s="72" t="s">
        <v>87</v>
      </c>
      <c r="B37" s="71"/>
      <c r="C37" s="71"/>
      <c r="D37" s="71"/>
      <c r="E37" s="71"/>
      <c r="F37" s="71"/>
      <c r="G37" s="71"/>
      <c r="H37" s="71"/>
      <c r="I37" s="71"/>
      <c r="J37" s="71"/>
      <c r="K37" s="70"/>
    </row>
    <row r="38" spans="1:11" s="45" customFormat="1" ht="6.75" customHeight="1">
      <c r="A38" s="51"/>
      <c r="E38" s="44"/>
      <c r="F38" s="50"/>
      <c r="G38" s="44"/>
      <c r="K38" s="49"/>
    </row>
    <row r="39" spans="1:11" ht="12.75">
      <c r="A39" s="48" t="s">
        <v>86</v>
      </c>
      <c r="B39" s="115"/>
      <c r="C39" s="9" t="s">
        <v>85</v>
      </c>
      <c r="D39" s="9" t="s">
        <v>84</v>
      </c>
      <c r="E39" s="10">
        <v>0.45</v>
      </c>
      <c r="F39" s="11" t="s">
        <v>38</v>
      </c>
      <c r="G39" s="10">
        <f>SUM(B39*E39)</f>
        <v>0</v>
      </c>
      <c r="H39" s="9"/>
      <c r="I39" s="9"/>
      <c r="J39" s="9"/>
      <c r="K39" s="8"/>
    </row>
    <row r="40" spans="1:11" ht="12.75">
      <c r="A40" s="48" t="s">
        <v>81</v>
      </c>
      <c r="B40" s="114"/>
      <c r="C40" s="9" t="s">
        <v>80</v>
      </c>
      <c r="D40" s="9" t="s">
        <v>46</v>
      </c>
      <c r="E40" s="60">
        <v>0.08</v>
      </c>
      <c r="F40" s="11" t="s">
        <v>38</v>
      </c>
      <c r="G40" s="76">
        <f>SUM(B40*1.08)</f>
        <v>0</v>
      </c>
      <c r="H40" s="9"/>
      <c r="I40" s="9"/>
      <c r="J40" s="9"/>
      <c r="K40" s="43">
        <f>IF(G40&lt;=G39,G40,G39)</f>
        <v>0</v>
      </c>
    </row>
    <row r="41" spans="1:11" s="9" customFormat="1" ht="6.75" customHeight="1">
      <c r="A41" s="74"/>
      <c r="E41" s="10"/>
      <c r="F41" s="11"/>
      <c r="G41" s="10"/>
      <c r="K41" s="8"/>
    </row>
    <row r="42" spans="1:11" s="9" customFormat="1" ht="12.75">
      <c r="A42" s="108" t="s">
        <v>83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6"/>
    </row>
    <row r="43" spans="1:11" s="9" customFormat="1" ht="6.75" customHeight="1">
      <c r="A43" s="48"/>
      <c r="B43" s="47"/>
      <c r="D43" s="11"/>
      <c r="E43" s="10"/>
      <c r="F43" s="59"/>
      <c r="G43" s="58"/>
      <c r="J43" s="41"/>
      <c r="K43" s="43"/>
    </row>
    <row r="44" spans="1:11" s="9" customFormat="1" ht="12.75">
      <c r="A44" s="48"/>
      <c r="B44" s="78"/>
      <c r="C44" s="9" t="s">
        <v>79</v>
      </c>
      <c r="D44" s="11" t="s">
        <v>39</v>
      </c>
      <c r="E44" s="10">
        <v>100</v>
      </c>
      <c r="F44" s="59" t="s">
        <v>38</v>
      </c>
      <c r="G44" s="58">
        <f>SUM(B44*E44)</f>
        <v>0</v>
      </c>
      <c r="J44" s="41"/>
      <c r="K44" s="43">
        <f>SUM(G44)</f>
        <v>0</v>
      </c>
    </row>
    <row r="45" spans="1:11" s="9" customFormat="1" ht="6.75" customHeight="1">
      <c r="A45" s="113"/>
      <c r="B45" s="112"/>
      <c r="C45" s="4"/>
      <c r="D45" s="6"/>
      <c r="E45" s="5"/>
      <c r="F45" s="111"/>
      <c r="G45" s="110"/>
      <c r="H45" s="4"/>
      <c r="I45" s="4"/>
      <c r="J45" s="109"/>
      <c r="K45" s="39"/>
    </row>
    <row r="46" spans="1:11" s="9" customFormat="1" ht="12.75">
      <c r="A46" s="108" t="s">
        <v>82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6"/>
    </row>
    <row r="47" spans="1:11" ht="6.75" customHeight="1">
      <c r="A47" s="48"/>
      <c r="B47" s="47"/>
      <c r="C47" s="9"/>
      <c r="D47" s="11"/>
      <c r="E47" s="10"/>
      <c r="F47" s="59"/>
      <c r="G47" s="58"/>
      <c r="H47" s="9"/>
      <c r="I47" s="9"/>
      <c r="J47" s="41"/>
      <c r="K47" s="43"/>
    </row>
    <row r="48" spans="1:11" ht="12.75">
      <c r="A48" s="48" t="s">
        <v>81</v>
      </c>
      <c r="B48" s="61"/>
      <c r="C48" s="9" t="s">
        <v>80</v>
      </c>
      <c r="D48" s="11" t="s">
        <v>46</v>
      </c>
      <c r="E48" s="60">
        <v>0.08</v>
      </c>
      <c r="F48" s="59" t="s">
        <v>38</v>
      </c>
      <c r="G48" s="58">
        <f>SUM(B48*1.08)</f>
        <v>0</v>
      </c>
      <c r="H48" s="9"/>
      <c r="I48" s="9"/>
      <c r="J48" s="41"/>
      <c r="K48" s="43"/>
    </row>
    <row r="49" spans="1:11" ht="12.75">
      <c r="A49" s="48"/>
      <c r="B49" s="105"/>
      <c r="C49" s="9" t="s">
        <v>79</v>
      </c>
      <c r="D49" s="11" t="s">
        <v>39</v>
      </c>
      <c r="E49" s="104">
        <v>80</v>
      </c>
      <c r="F49" s="59" t="s">
        <v>38</v>
      </c>
      <c r="G49" s="58">
        <f>SUM(B49*E49)</f>
        <v>0</v>
      </c>
      <c r="H49" s="9"/>
      <c r="I49" s="9"/>
      <c r="J49" s="41"/>
      <c r="K49" s="43"/>
    </row>
    <row r="50" spans="1:11" s="45" customFormat="1" ht="12.75">
      <c r="A50" s="48"/>
      <c r="B50" s="62"/>
      <c r="C50" s="9" t="s">
        <v>79</v>
      </c>
      <c r="D50" s="11" t="s">
        <v>39</v>
      </c>
      <c r="E50" s="10">
        <v>35</v>
      </c>
      <c r="F50" s="59" t="s">
        <v>38</v>
      </c>
      <c r="G50" s="58">
        <f>SUM(B50*E50)</f>
        <v>0</v>
      </c>
      <c r="H50" s="9" t="s">
        <v>78</v>
      </c>
      <c r="I50" s="9"/>
      <c r="J50" s="41"/>
      <c r="K50" s="43">
        <f>SUM(G48:G50)</f>
        <v>0</v>
      </c>
    </row>
    <row r="51" spans="1:11" ht="6.75" customHeight="1">
      <c r="A51" s="48"/>
      <c r="B51" s="47"/>
      <c r="C51" s="9"/>
      <c r="D51" s="11"/>
      <c r="E51" s="10"/>
      <c r="F51" s="59"/>
      <c r="G51" s="58"/>
      <c r="H51" s="9"/>
      <c r="I51" s="9"/>
      <c r="J51" s="41"/>
      <c r="K51" s="43"/>
    </row>
    <row r="52" spans="1:11" s="9" customFormat="1" ht="12.75">
      <c r="A52" s="56" t="s">
        <v>77</v>
      </c>
      <c r="B52" s="53"/>
      <c r="C52" s="53"/>
      <c r="D52" s="53"/>
      <c r="E52" s="84"/>
      <c r="F52" s="55"/>
      <c r="G52" s="54"/>
      <c r="H52" s="53"/>
      <c r="I52" s="53"/>
      <c r="J52" s="84"/>
      <c r="K52" s="103"/>
    </row>
    <row r="53" spans="1:11" s="9" customFormat="1" ht="6.75" customHeight="1">
      <c r="A53" s="102"/>
      <c r="B53" s="101"/>
      <c r="C53" s="101"/>
      <c r="D53" s="101"/>
      <c r="E53" s="101"/>
      <c r="F53" s="101"/>
      <c r="G53" s="101"/>
      <c r="H53" s="101"/>
      <c r="I53" s="101"/>
      <c r="J53" s="101"/>
      <c r="K53" s="100"/>
    </row>
    <row r="54" spans="1:11" s="9" customFormat="1" ht="12.75">
      <c r="A54" s="96"/>
      <c r="B54" s="78"/>
      <c r="C54" s="92" t="s">
        <v>76</v>
      </c>
      <c r="D54" s="92" t="s">
        <v>39</v>
      </c>
      <c r="E54" s="98">
        <v>1855</v>
      </c>
      <c r="F54" s="95" t="s">
        <v>38</v>
      </c>
      <c r="G54" s="93">
        <f>B54*E54</f>
        <v>0</v>
      </c>
      <c r="H54" s="92"/>
      <c r="I54" s="92"/>
      <c r="J54" s="91"/>
      <c r="K54" s="90"/>
    </row>
    <row r="55" spans="1:11" s="9" customFormat="1" ht="12.75">
      <c r="A55" s="94" t="s">
        <v>75</v>
      </c>
      <c r="B55" s="99"/>
      <c r="C55" s="92" t="s">
        <v>74</v>
      </c>
      <c r="D55" s="92" t="s">
        <v>39</v>
      </c>
      <c r="E55" s="98">
        <v>75</v>
      </c>
      <c r="F55" s="95" t="s">
        <v>38</v>
      </c>
      <c r="G55" s="93">
        <f>SUM(B55*E55)</f>
        <v>0</v>
      </c>
      <c r="H55" s="92"/>
      <c r="I55" s="92"/>
      <c r="J55" s="91"/>
      <c r="K55" s="90"/>
    </row>
    <row r="56" spans="1:11" ht="12.75">
      <c r="A56" s="96"/>
      <c r="B56" s="78"/>
      <c r="C56" s="92" t="s">
        <v>63</v>
      </c>
      <c r="D56" s="95" t="s">
        <v>39</v>
      </c>
      <c r="E56" s="93">
        <v>4</v>
      </c>
      <c r="F56" s="95" t="s">
        <v>38</v>
      </c>
      <c r="G56" s="93">
        <f>SUM(B56*E56)</f>
        <v>0</v>
      </c>
      <c r="H56" s="92" t="s">
        <v>65</v>
      </c>
      <c r="I56" s="92"/>
      <c r="J56" s="92"/>
      <c r="K56" s="97"/>
    </row>
    <row r="57" spans="1:11" ht="12.75">
      <c r="A57" s="96"/>
      <c r="B57" s="95" t="s">
        <v>61</v>
      </c>
      <c r="C57" s="95"/>
      <c r="D57" s="95"/>
      <c r="E57" s="93"/>
      <c r="F57" s="94" t="s">
        <v>64</v>
      </c>
      <c r="G57" s="93">
        <v>400</v>
      </c>
      <c r="H57" s="92"/>
      <c r="I57" s="92"/>
      <c r="J57" s="91"/>
      <c r="K57" s="90">
        <f>SUM(IF(B56&gt;0,IF(G57&gt;G56,G57,G56)+G54+G55))</f>
        <v>0</v>
      </c>
    </row>
    <row r="58" spans="1:11" s="9" customFormat="1" ht="6.75" customHeight="1">
      <c r="A58" s="89"/>
      <c r="B58" s="87"/>
      <c r="C58" s="87"/>
      <c r="D58" s="87"/>
      <c r="E58" s="86"/>
      <c r="F58" s="88"/>
      <c r="G58" s="86"/>
      <c r="H58" s="87"/>
      <c r="I58" s="87"/>
      <c r="J58" s="86"/>
      <c r="K58" s="85"/>
    </row>
    <row r="59" spans="1:11" s="9" customFormat="1" ht="12.75">
      <c r="A59" s="56" t="s">
        <v>73</v>
      </c>
      <c r="B59" s="53"/>
      <c r="C59" s="53"/>
      <c r="D59" s="53"/>
      <c r="E59" s="54"/>
      <c r="F59" s="55"/>
      <c r="G59" s="84"/>
      <c r="H59" s="53"/>
      <c r="I59" s="53"/>
      <c r="J59" s="53"/>
      <c r="K59" s="83"/>
    </row>
    <row r="60" spans="1:11" s="9" customFormat="1" ht="6.75" customHeight="1">
      <c r="A60" s="51"/>
      <c r="B60" s="45"/>
      <c r="C60" s="45"/>
      <c r="D60" s="45"/>
      <c r="E60" s="44"/>
      <c r="F60" s="50"/>
      <c r="G60" s="82"/>
      <c r="H60" s="45"/>
      <c r="I60" s="45"/>
      <c r="J60" s="45"/>
      <c r="K60" s="81"/>
    </row>
    <row r="61" spans="1:11" ht="12.75">
      <c r="A61" s="12"/>
      <c r="B61" s="80"/>
      <c r="C61" s="9" t="s">
        <v>71</v>
      </c>
      <c r="D61" s="9" t="s">
        <v>39</v>
      </c>
      <c r="E61" s="10">
        <v>100</v>
      </c>
      <c r="F61" s="11" t="s">
        <v>38</v>
      </c>
      <c r="G61" s="76">
        <f>SUM(B61*E61)</f>
        <v>0</v>
      </c>
      <c r="H61" s="9"/>
      <c r="I61" s="9"/>
      <c r="J61" s="9"/>
      <c r="K61" s="43">
        <f>SUM(G61)</f>
        <v>0</v>
      </c>
    </row>
    <row r="62" spans="1:11" ht="6.75" customHeight="1">
      <c r="A62" s="12"/>
      <c r="B62" s="9"/>
      <c r="C62" s="9"/>
      <c r="D62" s="9"/>
      <c r="E62" s="10"/>
      <c r="F62" s="11"/>
      <c r="G62" s="77"/>
      <c r="H62" s="9"/>
      <c r="I62" s="9"/>
      <c r="J62" s="9"/>
      <c r="K62" s="43"/>
    </row>
    <row r="63" spans="1:11" ht="12.75">
      <c r="A63" s="56" t="s">
        <v>72</v>
      </c>
      <c r="B63" s="53"/>
      <c r="C63" s="53"/>
      <c r="D63" s="53"/>
      <c r="E63" s="54"/>
      <c r="F63" s="55"/>
      <c r="G63" s="54"/>
      <c r="H63" s="53"/>
      <c r="I63" s="53"/>
      <c r="J63" s="53"/>
      <c r="K63" s="52"/>
    </row>
    <row r="64" spans="1:11" s="45" customFormat="1" ht="6.75" customHeight="1">
      <c r="A64" s="51"/>
      <c r="E64" s="44"/>
      <c r="F64" s="50"/>
      <c r="G64" s="44"/>
      <c r="K64" s="49"/>
    </row>
    <row r="65" spans="1:11" ht="12.75">
      <c r="A65" s="12"/>
      <c r="B65" s="46"/>
      <c r="C65" s="9" t="s">
        <v>71</v>
      </c>
      <c r="D65" s="9" t="s">
        <v>39</v>
      </c>
      <c r="E65" s="44">
        <v>65</v>
      </c>
      <c r="F65" s="11" t="s">
        <v>38</v>
      </c>
      <c r="G65" s="10">
        <f>SUM(B65*E65)</f>
        <v>0</v>
      </c>
      <c r="H65" s="9"/>
      <c r="I65" s="9"/>
      <c r="J65" s="9"/>
      <c r="K65" s="43">
        <f>SUM(G65)</f>
        <v>0</v>
      </c>
    </row>
    <row r="66" spans="1:11" ht="5.25" customHeight="1">
      <c r="A66" s="7"/>
      <c r="B66" s="4"/>
      <c r="C66" s="4"/>
      <c r="D66" s="4"/>
      <c r="E66" s="5"/>
      <c r="F66" s="6"/>
      <c r="G66" s="5"/>
      <c r="H66" s="4"/>
      <c r="I66" s="4"/>
      <c r="J66" s="4"/>
      <c r="K66" s="3"/>
    </row>
    <row r="67" spans="1:11" ht="12.75">
      <c r="A67" s="56" t="s">
        <v>70</v>
      </c>
      <c r="B67" s="53"/>
      <c r="C67" s="53"/>
      <c r="D67" s="53"/>
      <c r="E67" s="54"/>
      <c r="F67" s="55"/>
      <c r="G67" s="54"/>
      <c r="H67" s="53"/>
      <c r="I67" s="53"/>
      <c r="J67" s="53"/>
      <c r="K67" s="52"/>
    </row>
    <row r="68" spans="1:11" s="45" customFormat="1" ht="6.75" customHeight="1">
      <c r="A68" s="51"/>
      <c r="E68" s="44"/>
      <c r="F68" s="50"/>
      <c r="G68" s="44"/>
      <c r="K68" s="49"/>
    </row>
    <row r="69" spans="1:11" ht="12.75">
      <c r="A69" s="48" t="s">
        <v>69</v>
      </c>
      <c r="B69" s="78"/>
      <c r="C69" s="9" t="s">
        <v>68</v>
      </c>
      <c r="D69" s="9" t="s">
        <v>39</v>
      </c>
      <c r="E69" s="10">
        <v>3000</v>
      </c>
      <c r="F69" s="11" t="s">
        <v>38</v>
      </c>
      <c r="G69" s="10">
        <f>SUM(B69*E69)</f>
        <v>0</v>
      </c>
      <c r="H69" s="9"/>
      <c r="I69" s="9"/>
      <c r="J69" s="9"/>
      <c r="K69" s="43"/>
    </row>
    <row r="70" spans="1:11" ht="12.75">
      <c r="A70" s="48" t="s">
        <v>67</v>
      </c>
      <c r="B70" s="79"/>
      <c r="C70" s="9" t="s">
        <v>66</v>
      </c>
      <c r="D70" s="9" t="s">
        <v>39</v>
      </c>
      <c r="E70" s="10">
        <v>1500</v>
      </c>
      <c r="F70" s="11" t="s">
        <v>38</v>
      </c>
      <c r="G70" s="10">
        <f>SUM(B70*E70)</f>
        <v>0</v>
      </c>
      <c r="H70" s="9"/>
      <c r="I70" s="9"/>
      <c r="J70" s="9"/>
      <c r="K70" s="43"/>
    </row>
    <row r="71" spans="1:11" ht="12.75">
      <c r="A71" s="12"/>
      <c r="B71" s="78"/>
      <c r="C71" s="9" t="s">
        <v>63</v>
      </c>
      <c r="D71" s="11" t="s">
        <v>39</v>
      </c>
      <c r="E71" s="10">
        <v>4</v>
      </c>
      <c r="F71" s="11" t="s">
        <v>38</v>
      </c>
      <c r="G71" s="10">
        <f>SUM(B71*E71)</f>
        <v>0</v>
      </c>
      <c r="H71" s="9" t="s">
        <v>65</v>
      </c>
      <c r="I71" s="9"/>
      <c r="J71" s="9"/>
      <c r="K71" s="8"/>
    </row>
    <row r="72" spans="1:11" ht="12.75">
      <c r="A72" s="12"/>
      <c r="B72" s="11" t="s">
        <v>61</v>
      </c>
      <c r="C72" s="11"/>
      <c r="D72" s="11"/>
      <c r="E72" s="10"/>
      <c r="F72" s="48" t="s">
        <v>64</v>
      </c>
      <c r="G72" s="10">
        <v>400</v>
      </c>
      <c r="H72" s="9"/>
      <c r="I72" s="9"/>
      <c r="J72" s="77"/>
      <c r="K72" s="8"/>
    </row>
    <row r="73" spans="1:11" ht="12.75">
      <c r="A73" s="12"/>
      <c r="B73" s="46"/>
      <c r="C73" s="9" t="s">
        <v>63</v>
      </c>
      <c r="D73" s="11" t="s">
        <v>39</v>
      </c>
      <c r="E73" s="10">
        <v>1.8</v>
      </c>
      <c r="F73" s="11" t="s">
        <v>38</v>
      </c>
      <c r="G73" s="76">
        <f>SUM(B73*E73)</f>
        <v>0</v>
      </c>
      <c r="H73" s="75" t="s">
        <v>62</v>
      </c>
      <c r="I73" s="41"/>
      <c r="J73" s="41"/>
      <c r="K73" s="43">
        <f>SUM(IF(B71&gt;0,IF(G72&gt;G71,G72,G71)+G73+G69+G70))</f>
        <v>0</v>
      </c>
    </row>
    <row r="74" spans="1:11" ht="12.75">
      <c r="A74" s="74"/>
      <c r="B74" s="11" t="s">
        <v>61</v>
      </c>
      <c r="C74" s="11"/>
      <c r="D74" s="11"/>
      <c r="E74" s="10"/>
      <c r="F74" s="11"/>
      <c r="G74" s="10"/>
      <c r="H74" s="9"/>
      <c r="I74" s="9"/>
      <c r="J74" s="9"/>
      <c r="K74" s="8"/>
    </row>
    <row r="75" spans="1:11" ht="12.75">
      <c r="A75" s="73"/>
      <c r="B75" s="6"/>
      <c r="C75" s="6"/>
      <c r="D75" s="6"/>
      <c r="E75" s="5"/>
      <c r="F75" s="6"/>
      <c r="G75" s="5"/>
      <c r="H75" s="4"/>
      <c r="I75" s="4"/>
      <c r="J75" s="4"/>
      <c r="K75" s="3"/>
    </row>
    <row r="76" spans="1:11" ht="12.75">
      <c r="A76" s="72" t="s">
        <v>60</v>
      </c>
      <c r="B76" s="71"/>
      <c r="C76" s="71"/>
      <c r="D76" s="71"/>
      <c r="E76" s="71"/>
      <c r="F76" s="71"/>
      <c r="G76" s="71"/>
      <c r="H76" s="71"/>
      <c r="I76" s="71"/>
      <c r="J76" s="71"/>
      <c r="K76" s="70"/>
    </row>
    <row r="77" spans="1:11" s="45" customFormat="1" ht="12.75">
      <c r="A77" s="51"/>
      <c r="D77" s="50"/>
      <c r="E77" s="44"/>
      <c r="F77" s="50"/>
      <c r="G77" s="44"/>
      <c r="I77" s="63"/>
      <c r="K77" s="49"/>
    </row>
    <row r="78" spans="1:11" ht="12.75">
      <c r="A78" s="160" t="s">
        <v>59</v>
      </c>
      <c r="B78" s="161"/>
      <c r="C78" s="46"/>
      <c r="D78" s="11" t="s">
        <v>39</v>
      </c>
      <c r="E78" s="10">
        <v>75</v>
      </c>
      <c r="F78" s="59" t="s">
        <v>38</v>
      </c>
      <c r="G78" s="58">
        <f>SUM(C78*E78)</f>
        <v>0</v>
      </c>
      <c r="H78" s="10"/>
      <c r="I78" s="69"/>
      <c r="J78" s="68"/>
      <c r="K78" s="67"/>
    </row>
    <row r="79" spans="1:11" ht="12.75">
      <c r="A79" s="160" t="s">
        <v>58</v>
      </c>
      <c r="B79" s="161"/>
      <c r="C79" s="62"/>
      <c r="D79" s="11" t="s">
        <v>39</v>
      </c>
      <c r="E79" s="10">
        <v>75</v>
      </c>
      <c r="F79" s="59" t="s">
        <v>38</v>
      </c>
      <c r="G79" s="58">
        <f>SUM(C79*E79)</f>
        <v>0</v>
      </c>
      <c r="H79" s="10"/>
      <c r="I79" s="9"/>
      <c r="J79" s="41"/>
      <c r="K79" s="8"/>
    </row>
    <row r="80" spans="1:11" ht="12.75">
      <c r="A80" s="160" t="s">
        <v>57</v>
      </c>
      <c r="B80" s="161"/>
      <c r="C80" s="62"/>
      <c r="D80" s="11" t="s">
        <v>39</v>
      </c>
      <c r="E80" s="10">
        <v>207</v>
      </c>
      <c r="F80" s="59" t="s">
        <v>38</v>
      </c>
      <c r="G80" s="58">
        <f>SUM(C80*E80)</f>
        <v>0</v>
      </c>
      <c r="H80" s="9"/>
      <c r="I80" s="9"/>
      <c r="J80" s="41"/>
      <c r="K80" s="8"/>
    </row>
    <row r="81" spans="1:11" ht="12.75">
      <c r="A81" s="183" t="s">
        <v>56</v>
      </c>
      <c r="B81" s="184"/>
      <c r="C81" s="66"/>
      <c r="D81" s="50" t="s">
        <v>39</v>
      </c>
      <c r="E81" s="44">
        <v>45</v>
      </c>
      <c r="F81" s="65" t="s">
        <v>38</v>
      </c>
      <c r="G81" s="64">
        <f>SUM(C81*E81)</f>
        <v>0</v>
      </c>
      <c r="H81" s="45"/>
      <c r="I81" s="45"/>
      <c r="J81" s="63"/>
      <c r="K81" s="49"/>
    </row>
    <row r="82" spans="1:11" ht="12.75">
      <c r="A82" s="185" t="s">
        <v>55</v>
      </c>
      <c r="B82" s="186"/>
      <c r="C82" s="186"/>
      <c r="D82" s="11"/>
      <c r="E82" s="10"/>
      <c r="F82" s="59"/>
      <c r="G82" s="58"/>
      <c r="H82" s="9"/>
      <c r="I82" s="9"/>
      <c r="J82" s="41"/>
      <c r="K82" s="8"/>
    </row>
    <row r="83" spans="1:11" ht="12.75">
      <c r="A83" s="160" t="s">
        <v>54</v>
      </c>
      <c r="B83" s="161"/>
      <c r="C83" s="46"/>
      <c r="D83" s="11" t="s">
        <v>39</v>
      </c>
      <c r="E83" s="10">
        <v>280</v>
      </c>
      <c r="F83" s="59" t="s">
        <v>38</v>
      </c>
      <c r="G83" s="58">
        <f aca="true" t="shared" si="0" ref="G83:G89">SUM(C83*E83)</f>
        <v>0</v>
      </c>
      <c r="H83" s="9"/>
      <c r="I83" s="9"/>
      <c r="J83" s="41"/>
      <c r="K83" s="8"/>
    </row>
    <row r="84" spans="1:11" ht="12.75">
      <c r="A84" s="160" t="s">
        <v>53</v>
      </c>
      <c r="B84" s="161"/>
      <c r="C84" s="46"/>
      <c r="D84" s="11" t="s">
        <v>39</v>
      </c>
      <c r="E84" s="10">
        <v>335</v>
      </c>
      <c r="F84" s="59" t="s">
        <v>38</v>
      </c>
      <c r="G84" s="58">
        <f t="shared" si="0"/>
        <v>0</v>
      </c>
      <c r="H84" s="9"/>
      <c r="I84" s="9"/>
      <c r="J84" s="41"/>
      <c r="K84" s="8"/>
    </row>
    <row r="85" spans="1:11" ht="12.75">
      <c r="A85" s="160" t="s">
        <v>52</v>
      </c>
      <c r="B85" s="161"/>
      <c r="C85" s="46"/>
      <c r="D85" s="11" t="s">
        <v>39</v>
      </c>
      <c r="E85" s="10">
        <v>430</v>
      </c>
      <c r="F85" s="59" t="s">
        <v>38</v>
      </c>
      <c r="G85" s="58">
        <f t="shared" si="0"/>
        <v>0</v>
      </c>
      <c r="H85" s="9"/>
      <c r="I85" s="9"/>
      <c r="J85" s="41"/>
      <c r="K85" s="8"/>
    </row>
    <row r="86" spans="1:11" ht="12.75">
      <c r="A86" s="160" t="s">
        <v>51</v>
      </c>
      <c r="B86" s="161"/>
      <c r="C86" s="62"/>
      <c r="D86" s="11" t="s">
        <v>39</v>
      </c>
      <c r="E86" s="10">
        <v>330</v>
      </c>
      <c r="F86" s="59" t="s">
        <v>38</v>
      </c>
      <c r="G86" s="58">
        <f t="shared" si="0"/>
        <v>0</v>
      </c>
      <c r="H86" s="9"/>
      <c r="I86" s="9"/>
      <c r="J86" s="41"/>
      <c r="K86" s="8"/>
    </row>
    <row r="87" spans="1:11" ht="12.75">
      <c r="A87" s="160" t="s">
        <v>50</v>
      </c>
      <c r="B87" s="161"/>
      <c r="C87" s="62"/>
      <c r="D87" s="11" t="s">
        <v>39</v>
      </c>
      <c r="E87" s="10">
        <v>50</v>
      </c>
      <c r="F87" s="59" t="s">
        <v>38</v>
      </c>
      <c r="G87" s="58">
        <f t="shared" si="0"/>
        <v>0</v>
      </c>
      <c r="H87" s="9"/>
      <c r="I87" s="9"/>
      <c r="J87" s="41"/>
      <c r="K87" s="8"/>
    </row>
    <row r="88" spans="1:11" ht="12.75">
      <c r="A88" s="160" t="s">
        <v>49</v>
      </c>
      <c r="B88" s="161"/>
      <c r="C88" s="62"/>
      <c r="D88" s="11" t="s">
        <v>39</v>
      </c>
      <c r="E88" s="10">
        <v>43</v>
      </c>
      <c r="F88" s="59" t="s">
        <v>38</v>
      </c>
      <c r="G88" s="58">
        <f t="shared" si="0"/>
        <v>0</v>
      </c>
      <c r="H88" s="9"/>
      <c r="I88" s="9"/>
      <c r="J88" s="41"/>
      <c r="K88" s="8"/>
    </row>
    <row r="89" spans="1:11" ht="12.75">
      <c r="A89" s="160" t="s">
        <v>48</v>
      </c>
      <c r="B89" s="161"/>
      <c r="C89" s="62"/>
      <c r="D89" s="11" t="s">
        <v>39</v>
      </c>
      <c r="E89" s="10">
        <v>35</v>
      </c>
      <c r="F89" s="59" t="s">
        <v>38</v>
      </c>
      <c r="G89" s="58">
        <f t="shared" si="0"/>
        <v>0</v>
      </c>
      <c r="H89" s="9"/>
      <c r="I89" s="9"/>
      <c r="J89" s="41"/>
      <c r="K89" s="43"/>
    </row>
    <row r="90" spans="1:11" ht="12.75">
      <c r="A90" s="48" t="s">
        <v>47</v>
      </c>
      <c r="B90" s="162"/>
      <c r="C90" s="162"/>
      <c r="D90" s="11" t="s">
        <v>46</v>
      </c>
      <c r="E90" s="60">
        <v>0.15</v>
      </c>
      <c r="F90" s="59" t="s">
        <v>38</v>
      </c>
      <c r="G90" s="58">
        <f>SUM(B90*1.15)</f>
        <v>0</v>
      </c>
      <c r="H90" s="9"/>
      <c r="I90" s="9"/>
      <c r="J90" s="41"/>
      <c r="K90" s="43">
        <f>SUM(G78:G90)</f>
        <v>0</v>
      </c>
    </row>
    <row r="91" spans="1:11" ht="12.75">
      <c r="A91" s="163" t="s">
        <v>45</v>
      </c>
      <c r="B91" s="164"/>
      <c r="C91" s="164"/>
      <c r="D91" s="164"/>
      <c r="E91" s="164"/>
      <c r="F91" s="164"/>
      <c r="G91" s="164"/>
      <c r="H91" s="164"/>
      <c r="I91" s="164"/>
      <c r="J91" s="164"/>
      <c r="K91" s="8"/>
    </row>
    <row r="92" spans="1:11" ht="5.25" customHeight="1">
      <c r="A92" s="57"/>
      <c r="B92" s="6"/>
      <c r="C92" s="6"/>
      <c r="D92" s="6"/>
      <c r="E92" s="6"/>
      <c r="F92" s="6"/>
      <c r="G92" s="6"/>
      <c r="H92" s="6"/>
      <c r="I92" s="6"/>
      <c r="J92" s="6"/>
      <c r="K92" s="3"/>
    </row>
    <row r="93" spans="1:11" ht="12.75">
      <c r="A93" s="56" t="s">
        <v>44</v>
      </c>
      <c r="B93" s="53"/>
      <c r="C93" s="53"/>
      <c r="D93" s="53"/>
      <c r="E93" s="54"/>
      <c r="F93" s="55"/>
      <c r="G93" s="54"/>
      <c r="H93" s="53"/>
      <c r="I93" s="53"/>
      <c r="J93" s="53"/>
      <c r="K93" s="52"/>
    </row>
    <row r="94" spans="1:11" s="45" customFormat="1" ht="12.75">
      <c r="A94" s="51"/>
      <c r="E94" s="44"/>
      <c r="F94" s="50"/>
      <c r="G94" s="44"/>
      <c r="K94" s="49"/>
    </row>
    <row r="95" spans="1:11" ht="12.75">
      <c r="A95" s="12"/>
      <c r="B95" s="48" t="s">
        <v>43</v>
      </c>
      <c r="C95" s="46"/>
      <c r="D95" s="9" t="s">
        <v>39</v>
      </c>
      <c r="E95" s="44">
        <v>1123</v>
      </c>
      <c r="F95" s="11" t="s">
        <v>38</v>
      </c>
      <c r="G95" s="10">
        <f>SUM(C95*E95)</f>
        <v>0</v>
      </c>
      <c r="H95" s="9"/>
      <c r="I95" s="9"/>
      <c r="J95" s="9"/>
      <c r="K95" s="8"/>
    </row>
    <row r="96" spans="1:11" ht="12.75">
      <c r="A96" s="12"/>
      <c r="B96" s="48" t="s">
        <v>42</v>
      </c>
      <c r="C96" s="46"/>
      <c r="D96" s="9" t="s">
        <v>39</v>
      </c>
      <c r="E96" s="44">
        <v>657</v>
      </c>
      <c r="F96" s="11" t="s">
        <v>38</v>
      </c>
      <c r="G96" s="10">
        <f>SUM(C96*E96)</f>
        <v>0</v>
      </c>
      <c r="H96" s="9"/>
      <c r="I96" s="9"/>
      <c r="J96" s="9"/>
      <c r="K96" s="8"/>
    </row>
    <row r="97" spans="1:11" ht="12.75">
      <c r="A97" s="12"/>
      <c r="B97" s="48" t="s">
        <v>41</v>
      </c>
      <c r="C97" s="46"/>
      <c r="D97" s="9" t="s">
        <v>39</v>
      </c>
      <c r="E97" s="44">
        <v>1299</v>
      </c>
      <c r="F97" s="11" t="s">
        <v>38</v>
      </c>
      <c r="G97" s="10">
        <f>SUM(C97*E97)</f>
        <v>0</v>
      </c>
      <c r="H97" s="9"/>
      <c r="I97" s="9"/>
      <c r="J97" s="9"/>
      <c r="K97" s="43"/>
    </row>
    <row r="98" spans="1:11" ht="12.75">
      <c r="A98" s="12"/>
      <c r="B98" s="47" t="s">
        <v>40</v>
      </c>
      <c r="C98" s="46"/>
      <c r="D98" s="45" t="s">
        <v>39</v>
      </c>
      <c r="E98" s="44">
        <v>500</v>
      </c>
      <c r="F98" s="11" t="s">
        <v>38</v>
      </c>
      <c r="G98" s="10">
        <f>SUM(C98*E98)</f>
        <v>0</v>
      </c>
      <c r="H98" s="9"/>
      <c r="I98" s="9"/>
      <c r="J98" s="9"/>
      <c r="K98" s="43">
        <f>SUM(G95:G98)</f>
        <v>0</v>
      </c>
    </row>
    <row r="99" spans="1:11" ht="5.25" customHeight="1">
      <c r="A99" s="32"/>
      <c r="B99" s="4"/>
      <c r="C99" s="4"/>
      <c r="D99" s="4"/>
      <c r="E99" s="5"/>
      <c r="F99" s="6"/>
      <c r="G99" s="5"/>
      <c r="H99" s="4"/>
      <c r="I99" s="4"/>
      <c r="J99" s="4"/>
      <c r="K99" s="3"/>
    </row>
    <row r="100" spans="1:11" ht="12.75">
      <c r="A100" s="29"/>
      <c r="B100" s="26"/>
      <c r="C100" s="26"/>
      <c r="D100" s="28"/>
      <c r="E100" s="26"/>
      <c r="F100" s="28"/>
      <c r="G100" s="26"/>
      <c r="H100" s="26"/>
      <c r="I100" s="26"/>
      <c r="J100" s="26"/>
      <c r="K100" s="25"/>
    </row>
    <row r="101" spans="1:11" ht="12.75">
      <c r="A101" s="12"/>
      <c r="B101" s="9"/>
      <c r="C101" s="9"/>
      <c r="D101" s="11"/>
      <c r="E101" s="9"/>
      <c r="F101" s="11"/>
      <c r="G101" s="9"/>
      <c r="H101" s="41" t="s">
        <v>37</v>
      </c>
      <c r="I101" s="9"/>
      <c r="J101" s="9"/>
      <c r="K101" s="43">
        <f>SUM(K11:K98)</f>
        <v>0</v>
      </c>
    </row>
    <row r="102" spans="1:11" ht="12.75">
      <c r="A102" s="12"/>
      <c r="B102" s="9"/>
      <c r="C102" s="9"/>
      <c r="D102" s="11"/>
      <c r="E102" s="9"/>
      <c r="F102" s="11"/>
      <c r="G102" s="9"/>
      <c r="H102" s="42" t="s">
        <v>36</v>
      </c>
      <c r="I102" s="41"/>
      <c r="J102" s="41"/>
      <c r="K102" s="40"/>
    </row>
    <row r="103" spans="1:11" ht="12.75">
      <c r="A103" s="7"/>
      <c r="B103" s="4"/>
      <c r="C103" s="4"/>
      <c r="D103" s="6"/>
      <c r="E103" s="4"/>
      <c r="F103" s="6"/>
      <c r="G103" s="4"/>
      <c r="H103" s="4"/>
      <c r="I103" s="4"/>
      <c r="J103" s="4"/>
      <c r="K103" s="39">
        <f>SUM(K101-K102)</f>
        <v>0</v>
      </c>
    </row>
    <row r="104" spans="1:11" ht="15.75">
      <c r="A104" s="174" t="s">
        <v>35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8"/>
    </row>
    <row r="105" spans="1:11" ht="12.75">
      <c r="A105" s="29"/>
      <c r="B105" s="26"/>
      <c r="C105" s="26"/>
      <c r="D105" s="26"/>
      <c r="E105" s="27"/>
      <c r="F105" s="28"/>
      <c r="G105" s="38"/>
      <c r="H105" s="38"/>
      <c r="I105" s="38"/>
      <c r="J105" s="38"/>
      <c r="K105" s="37"/>
    </row>
    <row r="106" spans="1:11" ht="12.75">
      <c r="A106" s="200" t="s">
        <v>34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2"/>
    </row>
    <row r="107" spans="1:11" ht="12.75">
      <c r="A107" s="180" t="s">
        <v>33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2"/>
    </row>
    <row r="108" spans="1:11" ht="12.75">
      <c r="A108" s="34"/>
      <c r="B108" s="11"/>
      <c r="C108" s="11"/>
      <c r="D108" s="11"/>
      <c r="E108" s="11"/>
      <c r="F108" s="11"/>
      <c r="G108" s="11"/>
      <c r="H108" s="11"/>
      <c r="I108" s="11"/>
      <c r="J108" s="11"/>
      <c r="K108" s="36"/>
    </row>
    <row r="109" spans="1:11" ht="12.75">
      <c r="A109" s="200" t="s">
        <v>32</v>
      </c>
      <c r="B109" s="203"/>
      <c r="C109" s="203"/>
      <c r="D109" s="203"/>
      <c r="E109" s="203"/>
      <c r="F109" s="203"/>
      <c r="G109" s="203"/>
      <c r="H109" s="203"/>
      <c r="I109" s="203"/>
      <c r="J109" s="203"/>
      <c r="K109" s="204"/>
    </row>
    <row r="110" spans="1:11" ht="12.75">
      <c r="A110" s="180" t="s">
        <v>31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2"/>
    </row>
    <row r="111" spans="1:11" ht="12.75">
      <c r="A111" s="34"/>
      <c r="B111" s="11"/>
      <c r="C111" s="11"/>
      <c r="D111" s="11"/>
      <c r="E111" s="11"/>
      <c r="F111" s="11"/>
      <c r="G111" s="11"/>
      <c r="H111" s="11"/>
      <c r="I111" s="11"/>
      <c r="J111" s="11"/>
      <c r="K111" s="35"/>
    </row>
    <row r="112" spans="1:11" ht="12.75">
      <c r="A112" s="200" t="s">
        <v>30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2"/>
    </row>
    <row r="113" spans="1:11" ht="12.75">
      <c r="A113" s="192" t="s">
        <v>29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4"/>
    </row>
    <row r="114" spans="1:11" ht="12.75">
      <c r="A114" s="34"/>
      <c r="B114" s="33"/>
      <c r="C114" s="33"/>
      <c r="D114" s="33"/>
      <c r="E114" s="33"/>
      <c r="F114" s="33"/>
      <c r="G114" s="33"/>
      <c r="H114" s="33"/>
      <c r="I114" s="33"/>
      <c r="J114" s="33"/>
      <c r="K114" s="8"/>
    </row>
    <row r="115" spans="1:11" ht="12.75">
      <c r="A115" s="200" t="s">
        <v>28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4"/>
    </row>
    <row r="116" spans="1:11" ht="12.75">
      <c r="A116" s="192" t="s">
        <v>27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6"/>
    </row>
    <row r="117" spans="1:11" ht="12.75">
      <c r="A117" s="32"/>
      <c r="B117" s="31"/>
      <c r="C117" s="31"/>
      <c r="D117" s="31"/>
      <c r="E117" s="30"/>
      <c r="F117" s="6"/>
      <c r="G117" s="5"/>
      <c r="H117" s="4"/>
      <c r="I117" s="4"/>
      <c r="J117" s="4"/>
      <c r="K117" s="3"/>
    </row>
    <row r="118" spans="1:11" ht="12.75">
      <c r="A118" s="29"/>
      <c r="B118" s="26"/>
      <c r="C118" s="26"/>
      <c r="D118" s="26"/>
      <c r="E118" s="27"/>
      <c r="F118" s="28"/>
      <c r="G118" s="27"/>
      <c r="H118" s="26"/>
      <c r="I118" s="26"/>
      <c r="J118" s="26"/>
      <c r="K118" s="25"/>
    </row>
    <row r="119" spans="1:11" ht="14.25" customHeight="1">
      <c r="A119" s="197" t="s">
        <v>26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9"/>
    </row>
    <row r="120" spans="1:11" ht="14.25">
      <c r="A120" s="24" t="s">
        <v>25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1"/>
    </row>
    <row r="121" spans="1:11" ht="14.25">
      <c r="A121" s="24" t="s">
        <v>24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1"/>
    </row>
    <row r="122" spans="1:11" ht="14.25">
      <c r="A122" s="24" t="s">
        <v>23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1"/>
    </row>
    <row r="123" spans="1:11" ht="14.25">
      <c r="A123" s="24" t="s">
        <v>22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1"/>
    </row>
    <row r="124" spans="1:11" ht="14.25">
      <c r="A124" s="24" t="s">
        <v>21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1"/>
    </row>
    <row r="125" spans="1:11" ht="14.25" customHeight="1">
      <c r="A125" s="24" t="s">
        <v>20</v>
      </c>
      <c r="B125" s="22"/>
      <c r="C125" s="22"/>
      <c r="D125" s="22"/>
      <c r="E125" s="23"/>
      <c r="F125" s="22"/>
      <c r="G125" s="23"/>
      <c r="H125" s="22"/>
      <c r="I125" s="22"/>
      <c r="J125" s="22"/>
      <c r="K125" s="21"/>
    </row>
    <row r="126" spans="1:11" ht="14.25">
      <c r="A126" s="19"/>
      <c r="B126" s="17"/>
      <c r="C126" s="17"/>
      <c r="D126" s="17"/>
      <c r="E126" s="18"/>
      <c r="F126" s="17"/>
      <c r="G126" s="18"/>
      <c r="H126" s="17"/>
      <c r="I126" s="17"/>
      <c r="J126" s="17"/>
      <c r="K126" s="16"/>
    </row>
    <row r="127" spans="1:11" ht="12.75">
      <c r="A127" s="154" t="s">
        <v>19</v>
      </c>
      <c r="B127" s="155"/>
      <c r="C127" s="155"/>
      <c r="D127" s="155"/>
      <c r="E127" s="155"/>
      <c r="F127" s="20"/>
      <c r="G127" s="155" t="s">
        <v>18</v>
      </c>
      <c r="H127" s="155"/>
      <c r="I127" s="155"/>
      <c r="J127" s="155"/>
      <c r="K127" s="156"/>
    </row>
    <row r="128" spans="1:11" ht="14.25">
      <c r="A128" s="190" t="s">
        <v>17</v>
      </c>
      <c r="B128" s="191"/>
      <c r="C128" s="191"/>
      <c r="D128" s="191"/>
      <c r="E128" s="191"/>
      <c r="F128" s="17"/>
      <c r="G128" s="159" t="s">
        <v>16</v>
      </c>
      <c r="H128" s="159"/>
      <c r="I128" s="159"/>
      <c r="J128" s="159"/>
      <c r="K128" s="148"/>
    </row>
    <row r="129" spans="1:11" ht="14.25">
      <c r="A129" s="19"/>
      <c r="B129" s="17"/>
      <c r="C129" s="17"/>
      <c r="D129" s="17"/>
      <c r="E129" s="18"/>
      <c r="F129" s="17"/>
      <c r="G129" s="18"/>
      <c r="H129" s="17"/>
      <c r="I129" s="17"/>
      <c r="J129" s="17"/>
      <c r="K129" s="16"/>
    </row>
    <row r="130" spans="1:11" ht="14.25">
      <c r="A130" s="19"/>
      <c r="B130" s="17"/>
      <c r="C130" s="17"/>
      <c r="D130" s="17"/>
      <c r="E130" s="18"/>
      <c r="F130" s="17"/>
      <c r="G130" s="18"/>
      <c r="H130" s="17"/>
      <c r="I130" s="17"/>
      <c r="J130" s="17"/>
      <c r="K130" s="16"/>
    </row>
    <row r="131" spans="1:11" ht="12.75">
      <c r="A131" s="154" t="s">
        <v>15</v>
      </c>
      <c r="B131" s="155"/>
      <c r="C131" s="155"/>
      <c r="D131" s="155"/>
      <c r="E131" s="155"/>
      <c r="F131" s="15"/>
      <c r="G131" s="155" t="s">
        <v>14</v>
      </c>
      <c r="H131" s="155"/>
      <c r="I131" s="155"/>
      <c r="J131" s="155"/>
      <c r="K131" s="156"/>
    </row>
    <row r="132" spans="1:11" ht="14.25">
      <c r="A132" s="157" t="s">
        <v>13</v>
      </c>
      <c r="B132" s="158"/>
      <c r="C132" s="158"/>
      <c r="D132" s="158"/>
      <c r="E132" s="158"/>
      <c r="F132" s="14"/>
      <c r="G132" s="159" t="s">
        <v>12</v>
      </c>
      <c r="H132" s="159"/>
      <c r="I132" s="159"/>
      <c r="J132" s="159"/>
      <c r="K132" s="148"/>
    </row>
    <row r="133" spans="1:11" ht="12.75">
      <c r="A133" s="7"/>
      <c r="B133" s="4"/>
      <c r="C133" s="4"/>
      <c r="D133" s="4"/>
      <c r="E133" s="5"/>
      <c r="F133" s="6"/>
      <c r="G133" s="5"/>
      <c r="H133" s="4"/>
      <c r="I133" s="4"/>
      <c r="J133" s="4"/>
      <c r="K133" s="3"/>
    </row>
    <row r="134" spans="1:11" ht="12.75">
      <c r="A134" s="151" t="s">
        <v>11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3"/>
    </row>
    <row r="135" spans="1:11" ht="12.75">
      <c r="A135" s="12"/>
      <c r="B135" s="9"/>
      <c r="C135" s="9"/>
      <c r="D135" s="9"/>
      <c r="E135" s="10"/>
      <c r="F135" s="11"/>
      <c r="G135" s="10"/>
      <c r="H135" s="9"/>
      <c r="I135" s="9"/>
      <c r="J135" s="9"/>
      <c r="K135" s="8"/>
    </row>
    <row r="136" spans="1:11" ht="12.75">
      <c r="A136" s="12" t="s">
        <v>10</v>
      </c>
      <c r="B136" s="4"/>
      <c r="C136" s="4"/>
      <c r="D136" s="4"/>
      <c r="E136" s="5"/>
      <c r="F136" s="11"/>
      <c r="G136" s="10" t="s">
        <v>9</v>
      </c>
      <c r="H136" s="9"/>
      <c r="I136" s="9"/>
      <c r="J136" s="9"/>
      <c r="K136" s="3"/>
    </row>
    <row r="137" spans="1:11" ht="12.75">
      <c r="A137" s="12"/>
      <c r="B137" s="9"/>
      <c r="C137" s="9"/>
      <c r="D137" s="9"/>
      <c r="E137" s="10"/>
      <c r="F137" s="11"/>
      <c r="G137" s="10"/>
      <c r="H137" s="9"/>
      <c r="I137" s="9"/>
      <c r="J137" s="9"/>
      <c r="K137" s="8"/>
    </row>
    <row r="138" spans="1:11" ht="12.75">
      <c r="A138" s="12" t="s">
        <v>8</v>
      </c>
      <c r="B138" s="4"/>
      <c r="C138" s="4"/>
      <c r="D138" s="4"/>
      <c r="E138" s="5"/>
      <c r="F138" s="11"/>
      <c r="G138" s="10" t="s">
        <v>7</v>
      </c>
      <c r="H138" s="9"/>
      <c r="I138" s="9"/>
      <c r="J138" s="9"/>
      <c r="K138" s="3"/>
    </row>
    <row r="139" spans="1:11" ht="12.75">
      <c r="A139" s="12"/>
      <c r="B139" s="9"/>
      <c r="C139" s="9"/>
      <c r="D139" s="9"/>
      <c r="E139" s="10"/>
      <c r="F139" s="11"/>
      <c r="G139" s="10"/>
      <c r="H139" s="9"/>
      <c r="I139" s="9"/>
      <c r="J139" s="9"/>
      <c r="K139" s="8"/>
    </row>
    <row r="140" spans="1:11" ht="12.75">
      <c r="A140" s="12" t="s">
        <v>6</v>
      </c>
      <c r="B140" s="4"/>
      <c r="C140" s="4"/>
      <c r="D140" s="4"/>
      <c r="E140" s="5"/>
      <c r="F140" s="11"/>
      <c r="G140" s="10" t="s">
        <v>5</v>
      </c>
      <c r="H140" s="9"/>
      <c r="I140" s="9"/>
      <c r="J140" s="9"/>
      <c r="K140" s="3"/>
    </row>
    <row r="141" spans="1:11" ht="12.75">
      <c r="A141" s="12"/>
      <c r="B141" s="9"/>
      <c r="C141" s="9"/>
      <c r="D141" s="9"/>
      <c r="E141" s="10"/>
      <c r="F141" s="11"/>
      <c r="G141" s="10"/>
      <c r="H141" s="9"/>
      <c r="I141" s="9"/>
      <c r="J141" s="9"/>
      <c r="K141" s="8"/>
    </row>
    <row r="142" spans="1:11" ht="12.75">
      <c r="A142" s="12" t="s">
        <v>4</v>
      </c>
      <c r="B142" s="4"/>
      <c r="C142" s="4"/>
      <c r="D142" s="4"/>
      <c r="E142" s="5"/>
      <c r="F142" s="11"/>
      <c r="G142" s="10" t="s">
        <v>3</v>
      </c>
      <c r="H142" s="9"/>
      <c r="I142" s="9"/>
      <c r="J142" s="9"/>
      <c r="K142" s="3"/>
    </row>
    <row r="143" spans="1:11" ht="12.75">
      <c r="A143" s="12"/>
      <c r="B143" s="9"/>
      <c r="C143" s="9"/>
      <c r="D143" s="9"/>
      <c r="E143" s="10"/>
      <c r="F143" s="11"/>
      <c r="G143" s="10"/>
      <c r="H143" s="9"/>
      <c r="I143" s="9"/>
      <c r="J143" s="9"/>
      <c r="K143" s="8"/>
    </row>
    <row r="144" spans="1:11" ht="12.75">
      <c r="A144" s="13" t="s">
        <v>2</v>
      </c>
      <c r="B144" s="4"/>
      <c r="C144" s="4"/>
      <c r="D144" s="4"/>
      <c r="E144" s="4"/>
      <c r="F144" s="6"/>
      <c r="G144" s="5"/>
      <c r="H144" s="4"/>
      <c r="I144" s="4"/>
      <c r="J144" s="4"/>
      <c r="K144" s="3"/>
    </row>
    <row r="145" spans="1:11" ht="12.75">
      <c r="A145" s="13"/>
      <c r="B145" s="9"/>
      <c r="C145" s="9"/>
      <c r="D145" s="9"/>
      <c r="E145" s="9"/>
      <c r="F145" s="11"/>
      <c r="G145" s="10"/>
      <c r="H145" s="9"/>
      <c r="I145" s="9"/>
      <c r="J145" s="9"/>
      <c r="K145" s="8"/>
    </row>
    <row r="146" spans="1:11" ht="6.75" customHeight="1">
      <c r="A146" s="13"/>
      <c r="B146" s="9"/>
      <c r="C146" s="9"/>
      <c r="D146" s="9"/>
      <c r="E146" s="9"/>
      <c r="F146" s="11"/>
      <c r="G146" s="10"/>
      <c r="H146" s="9"/>
      <c r="I146" s="9"/>
      <c r="J146" s="9"/>
      <c r="K146" s="8"/>
    </row>
    <row r="147" spans="1:11" ht="12.75">
      <c r="A147" s="13" t="s">
        <v>1</v>
      </c>
      <c r="B147" s="4"/>
      <c r="C147" s="4"/>
      <c r="D147" s="4"/>
      <c r="E147" s="4"/>
      <c r="F147" s="6"/>
      <c r="G147" s="5"/>
      <c r="H147" s="4"/>
      <c r="I147" s="4"/>
      <c r="J147" s="4"/>
      <c r="K147" s="3"/>
    </row>
    <row r="148" spans="1:11" ht="12.75">
      <c r="A148" s="13"/>
      <c r="B148" s="9"/>
      <c r="C148" s="9"/>
      <c r="D148" s="9"/>
      <c r="E148" s="9"/>
      <c r="F148" s="11"/>
      <c r="G148" s="10"/>
      <c r="H148" s="9"/>
      <c r="I148" s="9"/>
      <c r="J148" s="9"/>
      <c r="K148" s="8"/>
    </row>
    <row r="149" spans="1:11" ht="6" customHeight="1">
      <c r="A149" s="13"/>
      <c r="B149" s="9"/>
      <c r="C149" s="9"/>
      <c r="D149" s="9"/>
      <c r="E149" s="9"/>
      <c r="F149" s="11"/>
      <c r="G149" s="10"/>
      <c r="H149" s="9"/>
      <c r="I149" s="9"/>
      <c r="J149" s="9"/>
      <c r="K149" s="8"/>
    </row>
    <row r="150" spans="1:11" ht="12.75">
      <c r="A150" s="13" t="s">
        <v>0</v>
      </c>
      <c r="B150" s="4"/>
      <c r="C150" s="4"/>
      <c r="D150" s="4"/>
      <c r="E150" s="4"/>
      <c r="F150" s="6"/>
      <c r="G150" s="5"/>
      <c r="H150" s="4"/>
      <c r="I150" s="4"/>
      <c r="J150" s="4"/>
      <c r="K150" s="3"/>
    </row>
    <row r="151" spans="1:11" ht="12.75">
      <c r="A151" s="12"/>
      <c r="B151" s="9"/>
      <c r="C151" s="9"/>
      <c r="D151" s="9"/>
      <c r="E151" s="10"/>
      <c r="F151" s="11"/>
      <c r="G151" s="10"/>
      <c r="H151" s="9"/>
      <c r="I151" s="9"/>
      <c r="J151" s="9"/>
      <c r="K151" s="8"/>
    </row>
    <row r="152" spans="1:11" ht="12.75">
      <c r="A152" s="7"/>
      <c r="B152" s="4"/>
      <c r="C152" s="4"/>
      <c r="D152" s="4"/>
      <c r="E152" s="5"/>
      <c r="F152" s="6"/>
      <c r="G152" s="5"/>
      <c r="H152" s="4"/>
      <c r="I152" s="4"/>
      <c r="J152" s="4"/>
      <c r="K152" s="3"/>
    </row>
  </sheetData>
  <sheetProtection sheet="1" objects="1" scenarios="1" selectLockedCells="1"/>
  <protectedRanges>
    <protectedRange sqref="B95:B98" name="Range15"/>
    <protectedRange sqref="B65" name="Range10"/>
    <protectedRange sqref="B44" name="Range7"/>
    <protectedRange sqref="B39:B40" name="Range6"/>
    <protectedRange sqref="B34" name="Range5"/>
    <protectedRange sqref="B28:B29" name="Range4"/>
    <protectedRange sqref="B19" name="Range3"/>
    <protectedRange sqref="B11" name="Range2"/>
    <protectedRange sqref="K1:K3" name="Range1"/>
    <protectedRange sqref="B23:B24" name="Range5_1"/>
    <protectedRange sqref="B73" name="Range24"/>
    <protectedRange sqref="B69:B71 B56" name="Range23"/>
    <protectedRange sqref="B13:B14" name="Range3_1"/>
    <protectedRange sqref="B13:B14" name="Range46"/>
    <protectedRange sqref="B78:B81" name="Range38"/>
    <protectedRange sqref="B83:B89" name="Range39"/>
    <protectedRange sqref="B90" name="Range40"/>
    <protectedRange sqref="B48:B50" name="Range19"/>
  </protectedRanges>
  <mergeCells count="40">
    <mergeCell ref="A109:K109"/>
    <mergeCell ref="A115:K115"/>
    <mergeCell ref="A15:K15"/>
    <mergeCell ref="A112:K112"/>
    <mergeCell ref="A128:E128"/>
    <mergeCell ref="G128:K128"/>
    <mergeCell ref="A113:K113"/>
    <mergeCell ref="A116:K116"/>
    <mergeCell ref="A127:E127"/>
    <mergeCell ref="G127:K127"/>
    <mergeCell ref="A119:K119"/>
    <mergeCell ref="A78:B78"/>
    <mergeCell ref="A134:K134"/>
    <mergeCell ref="A131:E131"/>
    <mergeCell ref="G131:K131"/>
    <mergeCell ref="A132:E132"/>
    <mergeCell ref="G132:K132"/>
    <mergeCell ref="A79:B79"/>
    <mergeCell ref="A80:B80"/>
    <mergeCell ref="A110:K110"/>
    <mergeCell ref="A107:K107"/>
    <mergeCell ref="A81:B81"/>
    <mergeCell ref="A82:C82"/>
    <mergeCell ref="A83:B83"/>
    <mergeCell ref="A106:K106"/>
    <mergeCell ref="A104:K104"/>
    <mergeCell ref="A84:B84"/>
    <mergeCell ref="A1:B1"/>
    <mergeCell ref="I3:J3"/>
    <mergeCell ref="A3:B3"/>
    <mergeCell ref="A7:K7"/>
    <mergeCell ref="A5:K5"/>
    <mergeCell ref="I1:J1"/>
    <mergeCell ref="A89:B89"/>
    <mergeCell ref="B90:C90"/>
    <mergeCell ref="A91:J91"/>
    <mergeCell ref="A85:B85"/>
    <mergeCell ref="A86:B86"/>
    <mergeCell ref="A87:B87"/>
    <mergeCell ref="A88:B88"/>
  </mergeCells>
  <printOptions/>
  <pageMargins left="0.5" right="0.5" top="0.5" bottom="0.5" header="0.35" footer="0.5"/>
  <pageSetup horizontalDpi="600" verticalDpi="600" orientation="portrait" scale="95" r:id="rId1"/>
  <headerFooter alignWithMargins="0">
    <oddHeader>&amp;LDEP6066B/08/06&amp;R401 KAR 42:250</oddHeader>
    <oddFooter>&amp;C&amp;P of &amp;N Initial Abatement - Free Product Recovery</oddFooter>
  </headerFooter>
  <rowBreaks count="2" manualBreakCount="2">
    <brk id="66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DEP6066B</dc:title>
  <dc:subject/>
  <dc:creator>wilhoite</dc:creator>
  <cp:keywords/>
  <dc:description/>
  <cp:lastModifiedBy>wilhoite</cp:lastModifiedBy>
  <cp:lastPrinted>2006-11-02T13:48:47Z</cp:lastPrinted>
  <dcterms:created xsi:type="dcterms:W3CDTF">2006-11-02T12:46:52Z</dcterms:created>
  <dcterms:modified xsi:type="dcterms:W3CDTF">2009-08-25T15:10:15Z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Waste Management</vt:lpwstr>
  </property>
  <property fmtid="{D5CDD505-2E9C-101B-9397-08002B2CF9AE}" pid="4" name="E">
    <vt:lpwstr>Excel</vt:lpwstr>
  </property>
  <property fmtid="{D5CDD505-2E9C-101B-9397-08002B2CF9AE}" pid="5" name="Progr">
    <vt:lpwstr>Underground Storage Tank</vt:lpwstr>
  </property>
  <property fmtid="{D5CDD505-2E9C-101B-9397-08002B2CF9AE}" pid="6" name="Ord">
    <vt:lpwstr>26400.0000000000</vt:lpwstr>
  </property>
  <property fmtid="{D5CDD505-2E9C-101B-9397-08002B2CF9AE}" pid="7" name="Descriptio">
    <vt:lpwstr>Visit http://waste.ky.gov/ust for UST outlines, regulations, statutes and additional program information.</vt:lpwstr>
  </property>
  <property fmtid="{D5CDD505-2E9C-101B-9397-08002B2CF9AE}" pid="8" name="Doc Na">
    <vt:lpwstr>Initial Abatement and Free Product Recovery Reimbursement Worksheet Instructions</vt:lpwstr>
  </property>
  <property fmtid="{D5CDD505-2E9C-101B-9397-08002B2CF9AE}" pid="9" name="Related Regulati">
    <vt:lpwstr/>
  </property>
  <property fmtid="{D5CDD505-2E9C-101B-9397-08002B2CF9AE}" pid="10" name="ContentTy">
    <vt:lpwstr>Document</vt:lpwstr>
  </property>
  <property fmtid="{D5CDD505-2E9C-101B-9397-08002B2CF9AE}" pid="11" name="Regulation Peri">
    <vt:lpwstr>2006</vt:lpwstr>
  </property>
  <property fmtid="{D5CDD505-2E9C-101B-9397-08002B2CF9AE}" pid="12" name="Document Tit">
    <vt:lpwstr>Reimbursement Worksheet (Initial Abatement &amp; Free Product Recovery)</vt:lpwstr>
  </property>
</Properties>
</file>